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V30" i="1"/>
  <c r="T29"/>
  <c r="L35"/>
  <c r="L34"/>
  <c r="L36"/>
  <c r="L33"/>
  <c r="E22"/>
  <c r="T27"/>
  <c r="T26"/>
  <c r="T4"/>
  <c r="T5"/>
  <c r="T6"/>
  <c r="T7"/>
  <c r="T8"/>
  <c r="T9"/>
  <c r="T10"/>
  <c r="T11"/>
  <c r="T12"/>
  <c r="T13"/>
  <c r="T14"/>
  <c r="T16"/>
  <c r="T25"/>
  <c r="T3"/>
  <c r="AB12"/>
  <c r="B15" s="1"/>
  <c r="AB11"/>
  <c r="B14" s="1"/>
  <c r="AB10"/>
  <c r="B13" s="1"/>
  <c r="AB9"/>
  <c r="B33" s="1"/>
  <c r="AB8"/>
  <c r="B32" s="1"/>
  <c r="AB7"/>
  <c r="B10" s="1"/>
  <c r="AB6"/>
  <c r="B9" s="1"/>
  <c r="AB5"/>
  <c r="B29" s="1"/>
  <c r="AB4"/>
  <c r="B28" s="1"/>
  <c r="AB3"/>
  <c r="B6" s="1"/>
  <c r="AB2"/>
  <c r="B26" s="1"/>
  <c r="B36" l="1"/>
  <c r="B5"/>
  <c r="B11"/>
  <c r="B7"/>
  <c r="B34"/>
  <c r="B30"/>
  <c r="B12"/>
  <c r="B8"/>
  <c r="B35"/>
  <c r="B31"/>
  <c r="B27"/>
  <c r="B17" l="1"/>
  <c r="B38"/>
</calcChain>
</file>

<file path=xl/sharedStrings.xml><?xml version="1.0" encoding="utf-8"?>
<sst xmlns="http://schemas.openxmlformats.org/spreadsheetml/2006/main" count="143" uniqueCount="90">
  <si>
    <t>C</t>
  </si>
  <si>
    <t>pF</t>
  </si>
  <si>
    <t>2^0</t>
  </si>
  <si>
    <t>2^1</t>
  </si>
  <si>
    <t>2^2</t>
  </si>
  <si>
    <t>2^3</t>
  </si>
  <si>
    <t>2^4</t>
  </si>
  <si>
    <t>2^5</t>
  </si>
  <si>
    <t>2^6</t>
  </si>
  <si>
    <t>2^7</t>
  </si>
  <si>
    <t>2^8</t>
  </si>
  <si>
    <t>2^9</t>
  </si>
  <si>
    <t>L</t>
  </si>
  <si>
    <t>Bit</t>
  </si>
  <si>
    <t>Summe</t>
  </si>
  <si>
    <t>kleinster Wert</t>
  </si>
  <si>
    <t>Reichelt</t>
  </si>
  <si>
    <t>Relais</t>
  </si>
  <si>
    <t>Omron</t>
  </si>
  <si>
    <t>n</t>
  </si>
  <si>
    <t>p</t>
  </si>
  <si>
    <t>FKP1-2000</t>
  </si>
  <si>
    <t>Preis</t>
  </si>
  <si>
    <t>monostabil</t>
  </si>
  <si>
    <t>G5RL-1E-HR 12DC</t>
  </si>
  <si>
    <t>2^10</t>
  </si>
  <si>
    <t>kapazitiv</t>
  </si>
  <si>
    <t>induktiv</t>
  </si>
  <si>
    <t>4x100</t>
  </si>
  <si>
    <t>3x220</t>
  </si>
  <si>
    <t>2x330</t>
  </si>
  <si>
    <t>4x470</t>
  </si>
  <si>
    <t>1x680</t>
  </si>
  <si>
    <t>5x1000</t>
  </si>
  <si>
    <t>4x2200</t>
  </si>
  <si>
    <t>1x1500</t>
  </si>
  <si>
    <t>3x6800</t>
  </si>
  <si>
    <t>2x3300</t>
  </si>
  <si>
    <t>1x4700</t>
  </si>
  <si>
    <t>3x4700</t>
  </si>
  <si>
    <t>1x10000</t>
  </si>
  <si>
    <t>Gesamt</t>
  </si>
  <si>
    <t>RM</t>
  </si>
  <si>
    <t>µH</t>
  </si>
  <si>
    <t>0,05-68,5</t>
  </si>
  <si>
    <t>15-4400</t>
  </si>
  <si>
    <t>18x5</t>
  </si>
  <si>
    <t>5x18</t>
  </si>
  <si>
    <t>6x18</t>
  </si>
  <si>
    <t>5x26</t>
  </si>
  <si>
    <t>6x26</t>
  </si>
  <si>
    <t>7x26</t>
  </si>
  <si>
    <t>8x26</t>
  </si>
  <si>
    <t>10x26</t>
  </si>
  <si>
    <t>11x31</t>
  </si>
  <si>
    <t>Kupferdraht</t>
  </si>
  <si>
    <t>mm²</t>
  </si>
  <si>
    <t>d</t>
  </si>
  <si>
    <t>mm</t>
  </si>
  <si>
    <t>l[mm]</t>
  </si>
  <si>
    <t>D[mm]</t>
  </si>
  <si>
    <t>N[Wdg]</t>
  </si>
  <si>
    <t>s[mm]</t>
  </si>
  <si>
    <t>Spulenlänge</t>
  </si>
  <si>
    <t>Windungszahl</t>
  </si>
  <si>
    <t>Abstand zw. d. Windungen</t>
  </si>
  <si>
    <t>Spulendurchmesser innen</t>
  </si>
  <si>
    <t>[mm]</t>
  </si>
  <si>
    <t>Rohr zum wickeln</t>
  </si>
  <si>
    <t>am Board</t>
  </si>
  <si>
    <t>außerhalb</t>
  </si>
  <si>
    <t>Maß</t>
  </si>
  <si>
    <t>1x3</t>
  </si>
  <si>
    <t>2x3</t>
  </si>
  <si>
    <t>3x4</t>
  </si>
  <si>
    <t>Zusammenstellung</t>
  </si>
  <si>
    <t>Stück</t>
  </si>
  <si>
    <t>Kondensatoren</t>
  </si>
  <si>
    <t>C Gesamt [pF]</t>
  </si>
  <si>
    <t>1 x 4,7 cm Teflonkabel RG142</t>
  </si>
  <si>
    <t>2 x 4,7 cm Teflonkabel RG142</t>
  </si>
  <si>
    <t>3 x 5,8 cm Teflonkabel RG142</t>
  </si>
  <si>
    <t>2 Boards</t>
  </si>
  <si>
    <t>1 Board</t>
  </si>
  <si>
    <t>Schneitec</t>
  </si>
  <si>
    <t>Kupferlackdraht D=2mm</t>
  </si>
  <si>
    <t>W210 Kl. 200°C</t>
  </si>
  <si>
    <t xml:space="preserve">Finder Miniatur-PCB-Relais </t>
  </si>
  <si>
    <t>40.61.9.012.0000 Serie 40 - 12 V DC, 0.65 W, Blau</t>
  </si>
  <si>
    <t>Versand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</si>
</sst>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333333"/>
      <name val="Skin-market-sans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2" borderId="1" xfId="0" applyFill="1" applyBorder="1"/>
    <xf numFmtId="0" fontId="0" fillId="4" borderId="1" xfId="0" applyFill="1" applyBorder="1"/>
    <xf numFmtId="0" fontId="0" fillId="3" borderId="1" xfId="0" applyFill="1" applyBorder="1"/>
    <xf numFmtId="0" fontId="1" fillId="0" borderId="0" xfId="0" applyFont="1"/>
    <xf numFmtId="0" fontId="0" fillId="5" borderId="0" xfId="0" applyFill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</xdr:colOff>
      <xdr:row>2</xdr:row>
      <xdr:rowOff>354</xdr:rowOff>
    </xdr:from>
    <xdr:to>
      <xdr:col>13</xdr:col>
      <xdr:colOff>2763</xdr:colOff>
      <xdr:row>14</xdr:row>
      <xdr:rowOff>181914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39226" y="381354"/>
          <a:ext cx="2498312" cy="246756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0"/>
  <sheetViews>
    <sheetView tabSelected="1" workbookViewId="0">
      <selection activeCell="H14" sqref="H14"/>
    </sheetView>
  </sheetViews>
  <sheetFormatPr defaultColWidth="9.140625" defaultRowHeight="15"/>
  <cols>
    <col min="1" max="1" width="14" customWidth="1"/>
    <col min="2" max="2" width="9.42578125" customWidth="1"/>
    <col min="4" max="4" width="12.7109375" customWidth="1"/>
    <col min="5" max="5" width="25" customWidth="1"/>
    <col min="6" max="6" width="13.85546875" customWidth="1"/>
    <col min="7" max="7" width="24.42578125" customWidth="1"/>
    <col min="8" max="8" width="17.85546875" customWidth="1"/>
    <col min="10" max="10" width="10" bestFit="1" customWidth="1"/>
    <col min="17" max="17" width="14.140625" bestFit="1" customWidth="1"/>
    <col min="18" max="18" width="11" bestFit="1" customWidth="1"/>
  </cols>
  <sheetData>
    <row r="1" spans="1:28">
      <c r="A1" s="8" t="s">
        <v>26</v>
      </c>
      <c r="B1" s="8" t="s">
        <v>83</v>
      </c>
      <c r="N1" t="s">
        <v>77</v>
      </c>
      <c r="S1" t="s">
        <v>22</v>
      </c>
      <c r="T1" t="s">
        <v>14</v>
      </c>
      <c r="Z1" t="s">
        <v>13</v>
      </c>
    </row>
    <row r="2" spans="1:28">
      <c r="A2" t="s">
        <v>15</v>
      </c>
      <c r="B2">
        <v>3.125</v>
      </c>
      <c r="C2" t="s">
        <v>1</v>
      </c>
      <c r="D2" s="11" t="s">
        <v>75</v>
      </c>
      <c r="E2" s="11"/>
      <c r="F2" s="11"/>
      <c r="N2" t="s">
        <v>76</v>
      </c>
      <c r="O2" t="s">
        <v>71</v>
      </c>
      <c r="P2" t="s">
        <v>42</v>
      </c>
      <c r="Q2" t="s">
        <v>21</v>
      </c>
      <c r="S2" t="s">
        <v>16</v>
      </c>
      <c r="Z2">
        <v>0</v>
      </c>
      <c r="AA2" t="s">
        <v>2</v>
      </c>
      <c r="AB2">
        <f>2^0</f>
        <v>1</v>
      </c>
    </row>
    <row r="3" spans="1:28">
      <c r="N3">
        <v>4</v>
      </c>
      <c r="O3" t="s">
        <v>46</v>
      </c>
      <c r="P3">
        <v>15</v>
      </c>
      <c r="Q3">
        <v>100</v>
      </c>
      <c r="R3" t="s">
        <v>20</v>
      </c>
      <c r="S3">
        <v>0.28000000000000003</v>
      </c>
      <c r="T3">
        <f>S3*N3</f>
        <v>1.1200000000000001</v>
      </c>
      <c r="Z3">
        <v>1</v>
      </c>
      <c r="AA3" t="s">
        <v>3</v>
      </c>
      <c r="AB3">
        <f>2^1</f>
        <v>2</v>
      </c>
    </row>
    <row r="4" spans="1:28">
      <c r="A4" t="s">
        <v>13</v>
      </c>
      <c r="B4" s="11" t="s">
        <v>0</v>
      </c>
      <c r="C4" s="11"/>
      <c r="D4" t="s">
        <v>1</v>
      </c>
      <c r="E4" t="s">
        <v>1</v>
      </c>
      <c r="F4" t="s">
        <v>1</v>
      </c>
      <c r="G4" t="s">
        <v>78</v>
      </c>
      <c r="N4">
        <v>3</v>
      </c>
      <c r="O4" t="s">
        <v>47</v>
      </c>
      <c r="P4">
        <v>15</v>
      </c>
      <c r="Q4">
        <v>220</v>
      </c>
      <c r="R4" t="s">
        <v>20</v>
      </c>
      <c r="S4">
        <v>0.32</v>
      </c>
      <c r="T4">
        <f t="shared" ref="T4:T25" si="0">S4*N4</f>
        <v>0.96</v>
      </c>
      <c r="Z4">
        <v>2</v>
      </c>
      <c r="AA4" t="s">
        <v>4</v>
      </c>
      <c r="AB4">
        <f>2^2</f>
        <v>4</v>
      </c>
    </row>
    <row r="5" spans="1:28">
      <c r="A5">
        <v>1</v>
      </c>
      <c r="B5">
        <f t="shared" ref="B5:B15" si="1">$B$2*AB2</f>
        <v>3.125</v>
      </c>
      <c r="C5" t="s">
        <v>1</v>
      </c>
      <c r="D5" s="5" t="s">
        <v>72</v>
      </c>
      <c r="G5">
        <v>3</v>
      </c>
      <c r="H5" t="s">
        <v>79</v>
      </c>
      <c r="N5">
        <v>2</v>
      </c>
      <c r="O5" t="s">
        <v>48</v>
      </c>
      <c r="P5">
        <v>15</v>
      </c>
      <c r="Q5">
        <v>330</v>
      </c>
      <c r="R5" t="s">
        <v>20</v>
      </c>
      <c r="S5">
        <v>0.24</v>
      </c>
      <c r="T5">
        <f t="shared" si="0"/>
        <v>0.48</v>
      </c>
      <c r="Z5">
        <v>3</v>
      </c>
      <c r="AA5" t="s">
        <v>5</v>
      </c>
      <c r="AB5">
        <f>2^3</f>
        <v>8</v>
      </c>
    </row>
    <row r="6" spans="1:28">
      <c r="A6">
        <v>2</v>
      </c>
      <c r="B6">
        <f t="shared" si="1"/>
        <v>6.25</v>
      </c>
      <c r="C6" t="s">
        <v>1</v>
      </c>
      <c r="D6" s="5" t="s">
        <v>73</v>
      </c>
      <c r="G6">
        <v>6</v>
      </c>
      <c r="H6" t="s">
        <v>80</v>
      </c>
      <c r="N6">
        <v>4</v>
      </c>
      <c r="O6" t="s">
        <v>48</v>
      </c>
      <c r="P6">
        <v>15</v>
      </c>
      <c r="Q6">
        <v>470</v>
      </c>
      <c r="R6" t="s">
        <v>20</v>
      </c>
      <c r="S6">
        <v>0.24</v>
      </c>
      <c r="T6">
        <f t="shared" si="0"/>
        <v>0.96</v>
      </c>
      <c r="Z6">
        <v>4</v>
      </c>
      <c r="AA6" t="s">
        <v>6</v>
      </c>
      <c r="AB6">
        <f>2^4</f>
        <v>16</v>
      </c>
    </row>
    <row r="7" spans="1:28">
      <c r="A7">
        <v>3</v>
      </c>
      <c r="B7">
        <f t="shared" si="1"/>
        <v>12.5</v>
      </c>
      <c r="C7" t="s">
        <v>1</v>
      </c>
      <c r="D7" s="5" t="s">
        <v>74</v>
      </c>
      <c r="G7">
        <v>12</v>
      </c>
      <c r="H7" t="s">
        <v>81</v>
      </c>
      <c r="N7">
        <v>1</v>
      </c>
      <c r="O7" t="s">
        <v>48</v>
      </c>
      <c r="P7">
        <v>15</v>
      </c>
      <c r="Q7">
        <v>680</v>
      </c>
      <c r="R7" t="s">
        <v>20</v>
      </c>
      <c r="S7">
        <v>0.32</v>
      </c>
      <c r="T7">
        <f t="shared" si="0"/>
        <v>0.32</v>
      </c>
      <c r="Z7">
        <v>5</v>
      </c>
      <c r="AA7" t="s">
        <v>7</v>
      </c>
      <c r="AB7">
        <f>2^5</f>
        <v>32</v>
      </c>
    </row>
    <row r="8" spans="1:28">
      <c r="A8">
        <v>4</v>
      </c>
      <c r="B8">
        <f t="shared" si="1"/>
        <v>25</v>
      </c>
      <c r="C8" t="s">
        <v>1</v>
      </c>
      <c r="D8" s="5" t="s">
        <v>28</v>
      </c>
      <c r="G8">
        <v>25</v>
      </c>
      <c r="N8">
        <v>5</v>
      </c>
      <c r="O8" t="s">
        <v>49</v>
      </c>
      <c r="P8">
        <v>22.5</v>
      </c>
      <c r="Q8">
        <v>1</v>
      </c>
      <c r="R8" t="s">
        <v>19</v>
      </c>
      <c r="S8">
        <v>0.37</v>
      </c>
      <c r="T8">
        <f t="shared" si="0"/>
        <v>1.85</v>
      </c>
      <c r="Z8">
        <v>6</v>
      </c>
      <c r="AA8" t="s">
        <v>8</v>
      </c>
      <c r="AB8">
        <f>2^6</f>
        <v>64</v>
      </c>
    </row>
    <row r="9" spans="1:28">
      <c r="A9">
        <v>5</v>
      </c>
      <c r="B9">
        <f t="shared" si="1"/>
        <v>50</v>
      </c>
      <c r="C9" t="s">
        <v>1</v>
      </c>
      <c r="D9" s="6" t="s">
        <v>29</v>
      </c>
      <c r="E9" s="6" t="s">
        <v>30</v>
      </c>
      <c r="G9">
        <v>50.77</v>
      </c>
      <c r="N9">
        <v>1</v>
      </c>
      <c r="O9" t="s">
        <v>50</v>
      </c>
      <c r="P9">
        <v>22.5</v>
      </c>
      <c r="Q9">
        <v>1.5</v>
      </c>
      <c r="R9" t="s">
        <v>19</v>
      </c>
      <c r="S9">
        <v>0.42</v>
      </c>
      <c r="T9">
        <f t="shared" si="0"/>
        <v>0.42</v>
      </c>
      <c r="Z9">
        <v>7</v>
      </c>
      <c r="AA9" t="s">
        <v>9</v>
      </c>
      <c r="AB9">
        <f>2^7</f>
        <v>128</v>
      </c>
    </row>
    <row r="10" spans="1:28">
      <c r="A10">
        <v>6</v>
      </c>
      <c r="B10">
        <f t="shared" si="1"/>
        <v>100</v>
      </c>
      <c r="C10" t="s">
        <v>1</v>
      </c>
      <c r="D10" s="6" t="s">
        <v>31</v>
      </c>
      <c r="E10" s="6" t="s">
        <v>32</v>
      </c>
      <c r="G10">
        <v>100.19</v>
      </c>
      <c r="N10">
        <v>4</v>
      </c>
      <c r="O10" t="s">
        <v>51</v>
      </c>
      <c r="P10">
        <v>22.5</v>
      </c>
      <c r="Q10">
        <v>2.2000000000000002</v>
      </c>
      <c r="R10" t="s">
        <v>19</v>
      </c>
      <c r="S10">
        <v>0.39</v>
      </c>
      <c r="T10">
        <f t="shared" si="0"/>
        <v>1.56</v>
      </c>
      <c r="Z10">
        <v>8</v>
      </c>
      <c r="AA10" t="s">
        <v>10</v>
      </c>
      <c r="AB10">
        <f>2^8</f>
        <v>256</v>
      </c>
    </row>
    <row r="11" spans="1:28">
      <c r="A11">
        <v>7</v>
      </c>
      <c r="B11">
        <f t="shared" si="1"/>
        <v>200</v>
      </c>
      <c r="C11" t="s">
        <v>1</v>
      </c>
      <c r="D11" s="5" t="s">
        <v>33</v>
      </c>
      <c r="G11">
        <v>200</v>
      </c>
      <c r="N11">
        <v>2</v>
      </c>
      <c r="O11" t="s">
        <v>51</v>
      </c>
      <c r="P11">
        <v>22.5</v>
      </c>
      <c r="Q11">
        <v>3.3</v>
      </c>
      <c r="R11" t="s">
        <v>19</v>
      </c>
      <c r="S11">
        <v>0.4</v>
      </c>
      <c r="T11">
        <f t="shared" si="0"/>
        <v>0.8</v>
      </c>
      <c r="Z11">
        <v>9</v>
      </c>
      <c r="AA11" t="s">
        <v>11</v>
      </c>
      <c r="AB11">
        <f>2^9</f>
        <v>512</v>
      </c>
    </row>
    <row r="12" spans="1:28">
      <c r="A12">
        <v>8</v>
      </c>
      <c r="B12">
        <f t="shared" si="1"/>
        <v>400</v>
      </c>
      <c r="C12" t="s">
        <v>1</v>
      </c>
      <c r="D12" s="6" t="s">
        <v>34</v>
      </c>
      <c r="E12" s="6" t="s">
        <v>35</v>
      </c>
      <c r="G12">
        <v>402.4</v>
      </c>
      <c r="N12">
        <v>4</v>
      </c>
      <c r="O12" t="s">
        <v>52</v>
      </c>
      <c r="P12">
        <v>22.5</v>
      </c>
      <c r="Q12">
        <v>4.7</v>
      </c>
      <c r="R12" t="s">
        <v>19</v>
      </c>
      <c r="S12">
        <v>0.32</v>
      </c>
      <c r="T12">
        <f t="shared" si="0"/>
        <v>1.28</v>
      </c>
      <c r="Z12">
        <v>10</v>
      </c>
      <c r="AA12" t="s">
        <v>25</v>
      </c>
      <c r="AB12">
        <f>2^10</f>
        <v>1024</v>
      </c>
    </row>
    <row r="13" spans="1:28">
      <c r="A13">
        <v>9</v>
      </c>
      <c r="B13">
        <f t="shared" si="1"/>
        <v>800</v>
      </c>
      <c r="C13" t="s">
        <v>1</v>
      </c>
      <c r="D13" s="7" t="s">
        <v>36</v>
      </c>
      <c r="E13" s="7" t="s">
        <v>37</v>
      </c>
      <c r="F13" s="7" t="s">
        <v>38</v>
      </c>
      <c r="G13">
        <v>793.65</v>
      </c>
      <c r="N13">
        <v>3</v>
      </c>
      <c r="O13" t="s">
        <v>53</v>
      </c>
      <c r="P13">
        <v>22.5</v>
      </c>
      <c r="Q13">
        <v>6.8</v>
      </c>
      <c r="R13" t="s">
        <v>19</v>
      </c>
      <c r="S13">
        <v>0.65</v>
      </c>
      <c r="T13">
        <f t="shared" si="0"/>
        <v>1.9500000000000002</v>
      </c>
    </row>
    <row r="14" spans="1:28">
      <c r="A14">
        <v>10</v>
      </c>
      <c r="B14">
        <f t="shared" si="1"/>
        <v>1600</v>
      </c>
      <c r="C14" t="s">
        <v>1</v>
      </c>
      <c r="D14" s="5" t="s">
        <v>39</v>
      </c>
      <c r="G14">
        <v>1566.66</v>
      </c>
      <c r="N14">
        <v>1</v>
      </c>
      <c r="O14" t="s">
        <v>54</v>
      </c>
      <c r="P14">
        <v>27.5</v>
      </c>
      <c r="Q14">
        <v>10</v>
      </c>
      <c r="R14" t="s">
        <v>19</v>
      </c>
      <c r="S14">
        <v>0.9</v>
      </c>
      <c r="T14">
        <f t="shared" si="0"/>
        <v>0.9</v>
      </c>
    </row>
    <row r="15" spans="1:28">
      <c r="A15">
        <v>11</v>
      </c>
      <c r="B15">
        <f t="shared" si="1"/>
        <v>3200</v>
      </c>
      <c r="C15" t="s">
        <v>1</v>
      </c>
      <c r="D15" s="6" t="s">
        <v>40</v>
      </c>
      <c r="E15" s="6" t="s">
        <v>38</v>
      </c>
      <c r="G15">
        <v>3197.3</v>
      </c>
      <c r="N15" t="s">
        <v>17</v>
      </c>
    </row>
    <row r="16" spans="1:28">
      <c r="N16">
        <v>13</v>
      </c>
      <c r="O16" t="s">
        <v>18</v>
      </c>
      <c r="P16" t="s">
        <v>24</v>
      </c>
      <c r="R16" t="s">
        <v>23</v>
      </c>
      <c r="S16">
        <v>1.5</v>
      </c>
      <c r="T16">
        <f t="shared" si="0"/>
        <v>19.5</v>
      </c>
    </row>
    <row r="17" spans="1:22">
      <c r="A17" t="s">
        <v>14</v>
      </c>
      <c r="B17">
        <f>SUM(B5:B15)</f>
        <v>6396.875</v>
      </c>
      <c r="C17" t="s">
        <v>1</v>
      </c>
    </row>
    <row r="19" spans="1:22">
      <c r="B19" t="s">
        <v>45</v>
      </c>
      <c r="C19" t="s">
        <v>1</v>
      </c>
    </row>
    <row r="20" spans="1:2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</row>
    <row r="21" spans="1:22">
      <c r="A21" s="8" t="s">
        <v>27</v>
      </c>
      <c r="B21" s="8" t="s">
        <v>82</v>
      </c>
    </row>
    <row r="22" spans="1:22">
      <c r="A22" t="s">
        <v>15</v>
      </c>
      <c r="B22">
        <v>0.04</v>
      </c>
      <c r="C22" t="s">
        <v>43</v>
      </c>
      <c r="D22" t="s">
        <v>55</v>
      </c>
      <c r="E22" s="1">
        <f>H22^2*PI()/4</f>
        <v>3.1415926535897931</v>
      </c>
      <c r="F22" t="s">
        <v>56</v>
      </c>
      <c r="G22" t="s">
        <v>57</v>
      </c>
      <c r="H22" s="1">
        <v>2</v>
      </c>
      <c r="I22" t="s">
        <v>58</v>
      </c>
    </row>
    <row r="23" spans="1:22">
      <c r="H23" s="1"/>
    </row>
    <row r="24" spans="1:22">
      <c r="D24" t="s">
        <v>63</v>
      </c>
      <c r="E24" t="s">
        <v>66</v>
      </c>
      <c r="F24" t="s">
        <v>64</v>
      </c>
      <c r="G24" t="s">
        <v>65</v>
      </c>
      <c r="H24" t="s">
        <v>68</v>
      </c>
      <c r="N24" t="s">
        <v>17</v>
      </c>
    </row>
    <row r="25" spans="1:22">
      <c r="A25" t="s">
        <v>13</v>
      </c>
      <c r="B25" s="11" t="s">
        <v>12</v>
      </c>
      <c r="C25" s="11"/>
      <c r="D25" t="s">
        <v>59</v>
      </c>
      <c r="E25" t="s">
        <v>60</v>
      </c>
      <c r="F25" t="s">
        <v>61</v>
      </c>
      <c r="G25" t="s">
        <v>62</v>
      </c>
      <c r="H25" t="s">
        <v>67</v>
      </c>
      <c r="N25">
        <v>22</v>
      </c>
      <c r="O25" t="s">
        <v>18</v>
      </c>
      <c r="P25" t="s">
        <v>24</v>
      </c>
      <c r="R25" t="s">
        <v>23</v>
      </c>
      <c r="S25">
        <v>1.5</v>
      </c>
      <c r="T25">
        <f t="shared" si="0"/>
        <v>33</v>
      </c>
    </row>
    <row r="26" spans="1:22">
      <c r="A26" s="2">
        <v>1</v>
      </c>
      <c r="B26" s="2">
        <f t="shared" ref="B26:B36" si="2">$B$22*AB2</f>
        <v>0.04</v>
      </c>
      <c r="C26" s="2" t="s">
        <v>43</v>
      </c>
      <c r="D26" s="2">
        <v>6.1</v>
      </c>
      <c r="E26" s="2">
        <v>26</v>
      </c>
      <c r="F26" s="2">
        <v>0.8</v>
      </c>
      <c r="G26" s="2">
        <v>4</v>
      </c>
      <c r="H26" s="2">
        <v>25</v>
      </c>
      <c r="J26" s="2" t="s">
        <v>69</v>
      </c>
      <c r="N26">
        <v>1</v>
      </c>
      <c r="O26" s="8" t="s">
        <v>84</v>
      </c>
      <c r="P26" s="8" t="s">
        <v>85</v>
      </c>
      <c r="Q26" s="8"/>
      <c r="S26">
        <v>50</v>
      </c>
      <c r="T26">
        <f>N26*S26</f>
        <v>50</v>
      </c>
    </row>
    <row r="27" spans="1:22">
      <c r="A27" s="2">
        <v>2</v>
      </c>
      <c r="B27" s="2">
        <f t="shared" si="2"/>
        <v>0.08</v>
      </c>
      <c r="C27" s="2" t="s">
        <v>43</v>
      </c>
      <c r="D27" s="2">
        <v>12.2</v>
      </c>
      <c r="E27" s="2">
        <v>21</v>
      </c>
      <c r="F27" s="2">
        <v>1.5</v>
      </c>
      <c r="G27" s="2">
        <v>4</v>
      </c>
      <c r="H27" s="2">
        <v>20</v>
      </c>
      <c r="P27" t="s">
        <v>86</v>
      </c>
      <c r="S27" t="s">
        <v>41</v>
      </c>
      <c r="T27">
        <f>SUM(T3:T26)</f>
        <v>115.1</v>
      </c>
    </row>
    <row r="28" spans="1:22">
      <c r="A28" s="2">
        <v>3</v>
      </c>
      <c r="B28" s="2">
        <f t="shared" si="2"/>
        <v>0.16</v>
      </c>
      <c r="C28" s="2" t="s">
        <v>43</v>
      </c>
      <c r="D28" s="2">
        <v>15.3</v>
      </c>
      <c r="E28" s="2">
        <v>23</v>
      </c>
      <c r="F28" s="2">
        <v>2.5</v>
      </c>
      <c r="G28" s="2">
        <v>2</v>
      </c>
      <c r="H28" s="2">
        <v>22</v>
      </c>
      <c r="J28" s="4"/>
    </row>
    <row r="29" spans="1:22" ht="18">
      <c r="A29" s="2">
        <v>4</v>
      </c>
      <c r="B29" s="2">
        <f t="shared" si="2"/>
        <v>0.32</v>
      </c>
      <c r="C29" s="2" t="s">
        <v>43</v>
      </c>
      <c r="D29" s="2">
        <v>19.600000000000001</v>
      </c>
      <c r="E29" s="2">
        <v>26</v>
      </c>
      <c r="F29" s="2">
        <v>3.5</v>
      </c>
      <c r="G29" s="2">
        <v>2.8</v>
      </c>
      <c r="H29" s="2">
        <v>25</v>
      </c>
      <c r="N29">
        <v>22</v>
      </c>
      <c r="O29" t="s">
        <v>87</v>
      </c>
      <c r="P29" s="10"/>
      <c r="S29">
        <v>2.4300000000000002</v>
      </c>
      <c r="T29">
        <f>S29*N29</f>
        <v>53.46</v>
      </c>
      <c r="U29" t="s">
        <v>89</v>
      </c>
      <c r="V29">
        <v>8.77</v>
      </c>
    </row>
    <row r="30" spans="1:22">
      <c r="A30" s="2">
        <v>5</v>
      </c>
      <c r="B30" s="2">
        <f t="shared" si="2"/>
        <v>0.64</v>
      </c>
      <c r="C30" s="2" t="s">
        <v>43</v>
      </c>
      <c r="D30" s="2">
        <v>38</v>
      </c>
      <c r="E30" s="2">
        <v>26</v>
      </c>
      <c r="F30" s="2">
        <v>6.5</v>
      </c>
      <c r="G30" s="2">
        <v>3</v>
      </c>
      <c r="H30" s="2">
        <v>25</v>
      </c>
      <c r="O30" t="s">
        <v>88</v>
      </c>
      <c r="U30" t="s">
        <v>41</v>
      </c>
      <c r="V30">
        <f>V29+T29</f>
        <v>62.230000000000004</v>
      </c>
    </row>
    <row r="31" spans="1:22">
      <c r="A31" s="2">
        <v>6</v>
      </c>
      <c r="B31" s="2">
        <f t="shared" si="2"/>
        <v>1.28</v>
      </c>
      <c r="C31" s="2" t="s">
        <v>43</v>
      </c>
      <c r="D31" s="2">
        <v>58</v>
      </c>
      <c r="E31" s="2">
        <v>27</v>
      </c>
      <c r="F31" s="2">
        <v>9.5</v>
      </c>
      <c r="G31" s="2">
        <v>3</v>
      </c>
      <c r="H31" s="2">
        <v>26</v>
      </c>
    </row>
    <row r="32" spans="1:22">
      <c r="A32" s="2">
        <v>7</v>
      </c>
      <c r="B32" s="2">
        <f t="shared" si="2"/>
        <v>2.56</v>
      </c>
      <c r="C32" s="2" t="s">
        <v>43</v>
      </c>
      <c r="D32" s="2">
        <v>80</v>
      </c>
      <c r="E32" s="2">
        <v>34</v>
      </c>
      <c r="F32" s="2">
        <v>13.5</v>
      </c>
      <c r="G32" s="2">
        <v>3.1</v>
      </c>
      <c r="H32" s="2">
        <v>32</v>
      </c>
    </row>
    <row r="33" spans="1:12">
      <c r="A33" s="3">
        <v>8</v>
      </c>
      <c r="B33" s="3">
        <f t="shared" si="2"/>
        <v>5.12</v>
      </c>
      <c r="C33" s="3" t="s">
        <v>43</v>
      </c>
      <c r="D33" s="3">
        <v>74</v>
      </c>
      <c r="E33" s="3">
        <v>42</v>
      </c>
      <c r="F33" s="3">
        <v>16</v>
      </c>
      <c r="G33" s="3">
        <v>2.2000000000000002</v>
      </c>
      <c r="H33" s="3">
        <v>40</v>
      </c>
      <c r="J33" s="3" t="s">
        <v>70</v>
      </c>
      <c r="L33">
        <f>F33*G33*2.2</f>
        <v>77.440000000000012</v>
      </c>
    </row>
    <row r="34" spans="1:12">
      <c r="A34" s="3">
        <v>9</v>
      </c>
      <c r="B34" s="3">
        <f t="shared" si="2"/>
        <v>10.24</v>
      </c>
      <c r="C34" s="3" t="s">
        <v>43</v>
      </c>
      <c r="D34" s="3">
        <v>112.7</v>
      </c>
      <c r="E34" s="3">
        <v>54</v>
      </c>
      <c r="F34" s="3">
        <v>20</v>
      </c>
      <c r="G34" s="3">
        <v>2.4</v>
      </c>
      <c r="H34" s="3">
        <v>50</v>
      </c>
      <c r="L34">
        <f>F34*G34*2.2</f>
        <v>105.60000000000001</v>
      </c>
    </row>
    <row r="35" spans="1:12">
      <c r="A35" s="3">
        <v>10</v>
      </c>
      <c r="B35" s="3">
        <f t="shared" si="2"/>
        <v>20.48</v>
      </c>
      <c r="C35" s="3" t="s">
        <v>43</v>
      </c>
      <c r="D35" s="3">
        <v>99</v>
      </c>
      <c r="E35" s="3">
        <v>84</v>
      </c>
      <c r="F35" s="3">
        <v>20</v>
      </c>
      <c r="G35" s="3">
        <v>3.1</v>
      </c>
      <c r="H35" s="3">
        <v>75</v>
      </c>
      <c r="L35">
        <f>F35*G35*2.2</f>
        <v>136.4</v>
      </c>
    </row>
    <row r="36" spans="1:12">
      <c r="A36" s="3">
        <v>11</v>
      </c>
      <c r="B36" s="3">
        <f t="shared" si="2"/>
        <v>40.96</v>
      </c>
      <c r="C36" s="3" t="s">
        <v>43</v>
      </c>
      <c r="D36" s="3">
        <v>118</v>
      </c>
      <c r="E36" s="3">
        <v>84</v>
      </c>
      <c r="F36" s="3">
        <v>30</v>
      </c>
      <c r="G36" s="3">
        <v>2</v>
      </c>
      <c r="H36" s="3">
        <v>75</v>
      </c>
      <c r="L36">
        <f>F36*G36*2.2</f>
        <v>132</v>
      </c>
    </row>
    <row r="38" spans="1:12">
      <c r="A38" t="s">
        <v>14</v>
      </c>
      <c r="B38">
        <f>SUM(B26:B36)</f>
        <v>81.88</v>
      </c>
      <c r="C38" t="s">
        <v>43</v>
      </c>
    </row>
    <row r="40" spans="1:12">
      <c r="B40" t="s">
        <v>44</v>
      </c>
      <c r="C40" t="s">
        <v>43</v>
      </c>
    </row>
  </sheetData>
  <mergeCells count="3">
    <mergeCell ref="B4:C4"/>
    <mergeCell ref="B25:C25"/>
    <mergeCell ref="D2:F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2024-02-22T20:50:42Z</dcterms:modified>
</cp:coreProperties>
</file>